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4100" windowHeight="9345" activeTab="0"/>
  </bookViews>
  <sheets>
    <sheet name="Exp" sheetId="2" r:id="rId1"/>
    <sheet name="Sheet3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<sst xmlns="http://schemas.openxmlformats.org/spreadsheetml/2006/main" count="107" uniqueCount="98">
  <si>
    <t/>
  </si>
  <si>
    <t>FY 2016</t>
  </si>
  <si>
    <t>FY 2017</t>
  </si>
  <si>
    <t>01 FUND EXPENDITURES</t>
  </si>
  <si>
    <t>BUDGET</t>
  </si>
  <si>
    <t>PROPOSED</t>
  </si>
  <si>
    <t>$ CHG</t>
  </si>
  <si>
    <t>% CHG</t>
  </si>
  <si>
    <t>50101010 SALARIES AND WAGES - OPERATOR</t>
  </si>
  <si>
    <t>50102010 SALARIES AND WAGES - OTHER</t>
  </si>
  <si>
    <t>50103010 OVERTIME - OTHER</t>
  </si>
  <si>
    <t>50104010 OVERTIME - OPERATORS</t>
  </si>
  <si>
    <t>50201010 MEDICARE</t>
  </si>
  <si>
    <t>50202010 PENSION</t>
  </si>
  <si>
    <t>50203010 GROUP HEALTH</t>
  </si>
  <si>
    <t>50204010 DENTAL</t>
  </si>
  <si>
    <t>50205010 LIFE INSURANCE</t>
  </si>
  <si>
    <t>50206010 DISABILITY INSURANCE</t>
  </si>
  <si>
    <t>50207010 UNEMPLOYMENT</t>
  </si>
  <si>
    <t>50213010 UNIFORM AND TOOL ALLOWANCE</t>
  </si>
  <si>
    <t>50214110 TUITION REIMBURSEMENT</t>
  </si>
  <si>
    <t>50214210 WORKERS COMPENSATION</t>
  </si>
  <si>
    <t>50214310 INCENTIVE AWARDS</t>
  </si>
  <si>
    <t>TOTAL SALARIES AND BENEFITS</t>
  </si>
  <si>
    <t>50310010 PRODUCTION FEES</t>
  </si>
  <si>
    <t>50322010 CONSULTING SERVICES</t>
  </si>
  <si>
    <t>50324010 LEGAL FEES</t>
  </si>
  <si>
    <t>50326010 COMPUTER CONSULTING SERV</t>
  </si>
  <si>
    <t>50329910 OTHER PROFESSIONAL SERV</t>
  </si>
  <si>
    <t>50330010 TEMPORARY SERVICES</t>
  </si>
  <si>
    <t>50344010 REFUSE REMOVAL</t>
  </si>
  <si>
    <t>50346010 CONTRACTED MAINTENANCE</t>
  </si>
  <si>
    <t>50346210 CONTRACTED BLDG MAINT</t>
  </si>
  <si>
    <t>50346410 CONTRACTED SHELTER MAINT</t>
  </si>
  <si>
    <t>50346610 CONTRACTED VEHICLE MAINT</t>
  </si>
  <si>
    <t>50360010 SECURITY  SERVICE</t>
  </si>
  <si>
    <t>50372010 EMPLOYEE EXAMS</t>
  </si>
  <si>
    <t>50379910 OTHER SERVICES</t>
  </si>
  <si>
    <t>TOTAL OTHER SERVICES</t>
  </si>
  <si>
    <t>50401010 FUEL AND LUBRICANTS</t>
  </si>
  <si>
    <t>50401110 FUEL AND LUBRICANT TAXES</t>
  </si>
  <si>
    <t>50401210 FREIGHT, DELIVERY, ENVIRMNTL FEE</t>
  </si>
  <si>
    <t>50401310 SPILL TAX AND L.U.S.T.</t>
  </si>
  <si>
    <t>50402010 TIRES AND TUBES</t>
  </si>
  <si>
    <t>50490110 REPAIR PARTS</t>
  </si>
  <si>
    <t>50490210 BUS CLEANING SUPPLIES</t>
  </si>
  <si>
    <t>50490310 BUILDING MAINT MATERIALS</t>
  </si>
  <si>
    <t>50490410 PROMOTIONAL SUPPLIES</t>
  </si>
  <si>
    <t>50490510 VEHICLE MAINTENANCE MANDS</t>
  </si>
  <si>
    <t>50490610 SHELTER MAINT SUPPLIES</t>
  </si>
  <si>
    <t>50490710 JANITORIAL SUPPLIES</t>
  </si>
  <si>
    <t>SUB-TOTAL MATERIAL AND SUPPLIES</t>
  </si>
  <si>
    <t>PAGE TOTAL</t>
  </si>
  <si>
    <t>50491110 OFFICE SUPPLIES</t>
  </si>
  <si>
    <t>50491210 POSTAGE AND EXPRESS</t>
  </si>
  <si>
    <t>50491310 MINOR TOOLS AND EQUIPMENT</t>
  </si>
  <si>
    <t>50491410 MINOR OFFICE EQUIPMENT</t>
  </si>
  <si>
    <t>50492010 PRINTING</t>
  </si>
  <si>
    <t>50493010 UNIFORMS</t>
  </si>
  <si>
    <t>50499910 OTHER MATERIALS AND SUPPL</t>
  </si>
  <si>
    <t>TOTAL MATERIAL AND SUPPLIES</t>
  </si>
  <si>
    <t>50502010 TELECOMMUNICATIONS</t>
  </si>
  <si>
    <t>50502110 ELECTRICITY</t>
  </si>
  <si>
    <t>50502210 WATER AND GAS</t>
  </si>
  <si>
    <t>TOTAL UTILITIES</t>
  </si>
  <si>
    <t>50603010 PROPERTY AND LIABILITY INSURANCE</t>
  </si>
  <si>
    <t>50610010 HEALTH CARE SELF INSURANCE</t>
  </si>
  <si>
    <t>TOTAL INSURANCE</t>
  </si>
  <si>
    <t>50801010 CONTRACTED DEMAND RESPONSE SERVICES</t>
  </si>
  <si>
    <t>50802010 CONTRACT FIXED ROUTE</t>
  </si>
  <si>
    <t>50803310 HARBOR FERRY SERVICE</t>
  </si>
  <si>
    <t>50803410 ROBSTOWN #34</t>
  </si>
  <si>
    <t>50803610 TEXAS A&amp;M WAVE</t>
  </si>
  <si>
    <t>50803910 B-LINE FUEL</t>
  </si>
  <si>
    <t>50804010 B-LINE SERVICE</t>
  </si>
  <si>
    <t>50804110 PROTOTYPE ALTERNATE B-LINE SERV</t>
  </si>
  <si>
    <t>50805010 PORT ARANSAS FLEXI-B</t>
  </si>
  <si>
    <t>50807010 RURAL - ROUTE 67</t>
  </si>
  <si>
    <t>50808010 PT/VANPOOL</t>
  </si>
  <si>
    <t>TOTAL PURCHASED TRANSPORTATON</t>
  </si>
  <si>
    <t>50901010 DUES AND SUBSCRIPTIONS</t>
  </si>
  <si>
    <t>50902110 TRAVEL, TRAINING AND MTNGS</t>
  </si>
  <si>
    <t>50908010 ADVERT/PROMO MEDIA EXP.</t>
  </si>
  <si>
    <t>50909510 COMMUNITY SERVICES</t>
  </si>
  <si>
    <t>50909910 OTHER MISCELLANEOUS EXP.</t>
  </si>
  <si>
    <t>TOTAL OTHER MISCELLANEOUS</t>
  </si>
  <si>
    <t>51102010 INTEREST EXPENSE</t>
  </si>
  <si>
    <t>51201010 LEASES AND RENTALS</t>
  </si>
  <si>
    <t>TOTAL INTEREST EXPENSE AND LEASES &amp; RENTALS</t>
  </si>
  <si>
    <t>60230110 DEPRECIATION EXPENSE</t>
  </si>
  <si>
    <t>60355510 STREET IMPROVEMENT PROGRAM</t>
  </si>
  <si>
    <t>50909910 SUBRECIPIENT GRANT AGREEMENTS</t>
  </si>
  <si>
    <t>60401010 TRANSFER OUT TO OTHER FUNDS</t>
  </si>
  <si>
    <t>TOTAL DEPRECIATION, STREET MAINTENANCE &amp; CAPITAL</t>
  </si>
  <si>
    <t xml:space="preserve">PLUS FIRST PAGE TOTAL </t>
  </si>
  <si>
    <t>TOTAL 01 FUND EXPENDITURES</t>
  </si>
  <si>
    <t>FY 2015</t>
  </si>
  <si>
    <t>28..58%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</si>
</sst>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4" fillId="0" borderId="1" xfId="20" applyNumberFormat="1" applyFont="1" applyFill="1" applyBorder="1" applyAlignment="1">
      <alignment vertical="top" wrapText="1" readingOrder="1"/>
      <protection/>
    </xf>
    <xf numFmtId="164" fontId="4" fillId="0" borderId="1" xfId="21" applyNumberFormat="1" applyFont="1" applyFill="1" applyBorder="1" applyAlignment="1">
      <alignment horizontal="right" vertical="top" wrapText="1" readingOrder="1"/>
    </xf>
    <xf numFmtId="164" fontId="4" fillId="0" borderId="1" xfId="20" applyNumberFormat="1" applyFont="1" applyFill="1" applyBorder="1" applyAlignment="1">
      <alignment horizontal="right" vertical="top" wrapText="1" readingOrder="1"/>
      <protection/>
    </xf>
    <xf numFmtId="10" fontId="4" fillId="0" borderId="1" xfId="21" applyNumberFormat="1" applyFont="1" applyFill="1" applyBorder="1" applyAlignment="1">
      <alignment horizontal="right" vertical="top" wrapText="1" readingOrder="1"/>
    </xf>
    <xf numFmtId="0" fontId="6" fillId="0" borderId="0" xfId="20" applyFont="1" applyFill="1" applyBorder="1">
      <alignment/>
      <protection/>
    </xf>
    <xf numFmtId="10" fontId="6" fillId="0" borderId="0" xfId="20" applyNumberFormat="1" applyFont="1" applyFill="1" applyBorder="1">
      <alignment/>
      <protection/>
    </xf>
    <xf numFmtId="44" fontId="6" fillId="0" borderId="0" xfId="21" applyFont="1" applyFill="1" applyBorder="1"/>
    <xf numFmtId="0" fontId="3" fillId="2" borderId="1" xfId="20" applyNumberFormat="1" applyFont="1" applyFill="1" applyBorder="1" applyAlignment="1">
      <alignment horizontal="center" vertical="top" wrapText="1" readingOrder="1"/>
      <protection/>
    </xf>
    <xf numFmtId="44" fontId="3" fillId="2" borderId="1" xfId="21" applyFont="1" applyFill="1" applyBorder="1" applyAlignment="1">
      <alignment horizontal="center" vertical="top" wrapText="1" readingOrder="1"/>
    </xf>
    <xf numFmtId="0" fontId="3" fillId="2" borderId="1" xfId="20" applyNumberFormat="1" applyFont="1" applyFill="1" applyBorder="1" applyAlignment="1">
      <alignment horizontal="center" vertical="top" readingOrder="1"/>
      <protection/>
    </xf>
    <xf numFmtId="0" fontId="3" fillId="3" borderId="1" xfId="20" applyNumberFormat="1" applyFont="1" applyFill="1" applyBorder="1" applyAlignment="1">
      <alignment horizontal="center" vertical="top" wrapText="1" readingOrder="1"/>
      <protection/>
    </xf>
    <xf numFmtId="44" fontId="3" fillId="3" borderId="1" xfId="21" applyFont="1" applyFill="1" applyBorder="1" applyAlignment="1">
      <alignment horizontal="center" vertical="top" wrapText="1" readingOrder="1"/>
    </xf>
    <xf numFmtId="10" fontId="3" fillId="3" borderId="1" xfId="20" applyNumberFormat="1" applyFont="1" applyFill="1" applyBorder="1" applyAlignment="1">
      <alignment horizontal="center" vertical="top" wrapText="1" readingOrder="1"/>
      <protection/>
    </xf>
    <xf numFmtId="0" fontId="3" fillId="4" borderId="1" xfId="20" applyNumberFormat="1" applyFont="1" applyFill="1" applyBorder="1" applyAlignment="1">
      <alignment horizontal="right" vertical="top" wrapText="1" readingOrder="1"/>
      <protection/>
    </xf>
    <xf numFmtId="164" fontId="3" fillId="4" borderId="1" xfId="21" applyNumberFormat="1" applyFont="1" applyFill="1" applyBorder="1" applyAlignment="1">
      <alignment horizontal="right" vertical="top" wrapText="1" readingOrder="1"/>
    </xf>
    <xf numFmtId="10" fontId="3" fillId="4" borderId="1" xfId="21" applyNumberFormat="1" applyFont="1" applyFill="1" applyBorder="1" applyAlignment="1">
      <alignment horizontal="right" vertical="top" wrapText="1" readingOrder="1"/>
    </xf>
    <xf numFmtId="164" fontId="3" fillId="4" borderId="1" xfId="20" applyNumberFormat="1" applyFont="1" applyFill="1" applyBorder="1" applyAlignment="1">
      <alignment horizontal="right" vertical="top" wrapText="1" readingOrder="1"/>
      <protection/>
    </xf>
    <xf numFmtId="0" fontId="3" fillId="4" borderId="1" xfId="20" applyNumberFormat="1" applyFont="1" applyFill="1" applyBorder="1" applyAlignment="1">
      <alignment vertical="top" wrapText="1" readingOrder="1"/>
      <protection/>
    </xf>
    <xf numFmtId="0" fontId="3" fillId="5" borderId="1" xfId="20" applyNumberFormat="1" applyFont="1" applyFill="1" applyBorder="1" applyAlignment="1">
      <alignment horizontal="left" vertical="top" wrapText="1" readingOrder="1"/>
      <protection/>
    </xf>
    <xf numFmtId="164" fontId="3" fillId="5" borderId="1" xfId="21" applyNumberFormat="1" applyFont="1" applyFill="1" applyBorder="1" applyAlignment="1">
      <alignment horizontal="right" vertical="top" wrapText="1" readingOrder="1"/>
    </xf>
    <xf numFmtId="44" fontId="3" fillId="5" borderId="1" xfId="21" applyFont="1" applyFill="1" applyBorder="1" applyAlignment="1">
      <alignment horizontal="right" vertical="top" wrapText="1" readingOrder="1"/>
    </xf>
    <xf numFmtId="0" fontId="3" fillId="6" borderId="1" xfId="20" applyNumberFormat="1" applyFont="1" applyFill="1" applyBorder="1" applyAlignment="1">
      <alignment horizontal="right" vertical="top" wrapText="1" readingOrder="1"/>
      <protection/>
    </xf>
    <xf numFmtId="164" fontId="3" fillId="6" borderId="1" xfId="21" applyNumberFormat="1" applyFont="1" applyFill="1" applyBorder="1" applyAlignment="1">
      <alignment horizontal="right" vertical="top" wrapText="1" readingOrder="1"/>
    </xf>
    <xf numFmtId="9" fontId="3" fillId="6" borderId="1" xfId="15" applyFont="1" applyFill="1" applyBorder="1" applyAlignment="1">
      <alignment horizontal="right" vertical="top" wrapText="1" readingOrder="1"/>
    </xf>
    <xf numFmtId="0" fontId="5" fillId="5" borderId="1" xfId="20" applyNumberFormat="1" applyFont="1" applyFill="1" applyBorder="1" applyAlignment="1">
      <alignment horizontal="center" vertical="top" wrapText="1" readingOrder="1"/>
      <protection/>
    </xf>
    <xf numFmtId="9" fontId="3" fillId="5" borderId="1" xfId="15" applyFont="1" applyFill="1" applyBorder="1" applyAlignment="1">
      <alignment horizontal="right" vertical="top" wrapText="1" readingOrder="1"/>
    </xf>
    <xf numFmtId="10" fontId="3" fillId="0" borderId="1" xfId="21" applyNumberFormat="1" applyFont="1" applyFill="1" applyBorder="1" applyAlignment="1">
      <alignment horizontal="right" vertical="top" wrapText="1" readingOrder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urrency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 topLeftCell="A1">
      <selection activeCell="E95" sqref="E95"/>
    </sheetView>
  </sheetViews>
  <sheetFormatPr defaultColWidth="30.8515625" defaultRowHeight="15"/>
  <cols>
    <col min="1" max="1" width="34.28125" style="5" customWidth="1"/>
    <col min="2" max="2" width="17.7109375" style="7" customWidth="1"/>
    <col min="3" max="3" width="14.57421875" style="5" customWidth="1"/>
    <col min="4" max="4" width="14.8515625" style="5" customWidth="1"/>
    <col min="5" max="5" width="17.7109375" style="6" customWidth="1"/>
    <col min="13" max="16384" width="30.8515625" style="5" customWidth="1"/>
  </cols>
  <sheetData>
    <row r="1" spans="1:5" s="5" customFormat="1" ht="15">
      <c r="A1" s="8" t="s">
        <v>0</v>
      </c>
      <c r="B1" s="9" t="s">
        <v>96</v>
      </c>
      <c r="C1" s="10" t="s">
        <v>1</v>
      </c>
      <c r="D1" s="10"/>
      <c r="E1" s="10"/>
    </row>
    <row r="2" spans="1:5" s="5" customFormat="1" ht="15">
      <c r="A2" s="11" t="s">
        <v>3</v>
      </c>
      <c r="B2" s="12" t="s">
        <v>4</v>
      </c>
      <c r="C2" s="11" t="s">
        <v>5</v>
      </c>
      <c r="D2" s="11" t="s">
        <v>6</v>
      </c>
      <c r="E2" s="13" t="s">
        <v>7</v>
      </c>
    </row>
    <row r="3" spans="1:5" s="5" customFormat="1" ht="15">
      <c r="A3" s="1" t="s">
        <v>8</v>
      </c>
      <c r="B3" s="2">
        <v>4800519</v>
      </c>
      <c r="C3" s="2">
        <v>5368914</v>
      </c>
      <c r="D3" s="3">
        <f aca="true" t="shared" si="0" ref="D3:D17">C3-B3</f>
        <v>568395</v>
      </c>
      <c r="E3" s="4">
        <f aca="true" t="shared" si="1" ref="E3:E8">(C3-B3)/B3</f>
        <v>0.11840282269479613</v>
      </c>
    </row>
    <row r="4" spans="1:5" s="5" customFormat="1" ht="15">
      <c r="A4" s="1" t="s">
        <v>9</v>
      </c>
      <c r="B4" s="2">
        <v>5103076</v>
      </c>
      <c r="C4" s="2">
        <v>5649201</v>
      </c>
      <c r="D4" s="3">
        <f t="shared" si="0"/>
        <v>546125</v>
      </c>
      <c r="E4" s="4">
        <f t="shared" si="1"/>
        <v>0.10701878631633156</v>
      </c>
    </row>
    <row r="5" spans="1:5" s="5" customFormat="1" ht="15">
      <c r="A5" s="1" t="s">
        <v>10</v>
      </c>
      <c r="B5" s="2">
        <v>221763</v>
      </c>
      <c r="C5" s="2">
        <v>155812</v>
      </c>
      <c r="D5" s="3">
        <f t="shared" si="0"/>
        <v>-65951</v>
      </c>
      <c r="E5" s="4">
        <f t="shared" si="1"/>
        <v>-0.2973940648349815</v>
      </c>
    </row>
    <row r="6" spans="1:5" s="5" customFormat="1" ht="15">
      <c r="A6" s="1" t="s">
        <v>11</v>
      </c>
      <c r="B6" s="2">
        <v>670975</v>
      </c>
      <c r="C6" s="2">
        <v>521115</v>
      </c>
      <c r="D6" s="3">
        <f t="shared" si="0"/>
        <v>-149860</v>
      </c>
      <c r="E6" s="4">
        <f t="shared" si="1"/>
        <v>-0.22334662245240136</v>
      </c>
    </row>
    <row r="7" spans="1:5" s="5" customFormat="1" ht="15">
      <c r="A7" s="1" t="s">
        <v>12</v>
      </c>
      <c r="B7" s="2">
        <v>153834</v>
      </c>
      <c r="C7" s="2">
        <v>168185</v>
      </c>
      <c r="D7" s="3">
        <f t="shared" si="0"/>
        <v>14351</v>
      </c>
      <c r="E7" s="4">
        <f t="shared" si="1"/>
        <v>0.09328886982071584</v>
      </c>
    </row>
    <row r="8" spans="1:5" s="5" customFormat="1" ht="15">
      <c r="A8" s="1" t="s">
        <v>13</v>
      </c>
      <c r="B8" s="2">
        <v>824702</v>
      </c>
      <c r="C8" s="2">
        <v>924312</v>
      </c>
      <c r="D8" s="3">
        <f t="shared" si="0"/>
        <v>99610</v>
      </c>
      <c r="E8" s="4">
        <f t="shared" si="1"/>
        <v>0.12078302223106044</v>
      </c>
    </row>
    <row r="9" spans="1:5" s="5" customFormat="1" ht="15">
      <c r="A9" s="1" t="s">
        <v>14</v>
      </c>
      <c r="B9" s="2">
        <v>0</v>
      </c>
      <c r="C9" s="2">
        <v>30000</v>
      </c>
      <c r="D9" s="3">
        <f t="shared" si="0"/>
        <v>30000</v>
      </c>
      <c r="E9" s="4">
        <v>0</v>
      </c>
    </row>
    <row r="10" spans="1:5" s="5" customFormat="1" ht="15">
      <c r="A10" s="1" t="s">
        <v>15</v>
      </c>
      <c r="B10" s="2">
        <v>4500</v>
      </c>
      <c r="C10" s="2">
        <v>32000</v>
      </c>
      <c r="D10" s="3">
        <f t="shared" si="0"/>
        <v>27500</v>
      </c>
      <c r="E10" s="4">
        <f aca="true" t="shared" si="2" ref="E10:E44">(C10-B10)/B10</f>
        <v>6.111111111111111</v>
      </c>
    </row>
    <row r="11" spans="1:5" s="5" customFormat="1" ht="15">
      <c r="A11" s="1" t="s">
        <v>16</v>
      </c>
      <c r="B11" s="2">
        <v>47194</v>
      </c>
      <c r="C11" s="2">
        <v>53587</v>
      </c>
      <c r="D11" s="3">
        <f t="shared" si="0"/>
        <v>6393</v>
      </c>
      <c r="E11" s="4">
        <f t="shared" si="2"/>
        <v>0.1354621350171632</v>
      </c>
    </row>
    <row r="12" spans="1:5" s="5" customFormat="1" ht="15">
      <c r="A12" s="1" t="s">
        <v>17</v>
      </c>
      <c r="B12" s="2">
        <v>66534</v>
      </c>
      <c r="C12" s="2">
        <v>64902</v>
      </c>
      <c r="D12" s="3">
        <f t="shared" si="0"/>
        <v>-1632</v>
      </c>
      <c r="E12" s="4">
        <f t="shared" si="2"/>
        <v>-0.024528812336549733</v>
      </c>
    </row>
    <row r="13" spans="1:5" s="5" customFormat="1" ht="15">
      <c r="A13" s="1" t="s">
        <v>18</v>
      </c>
      <c r="B13" s="2">
        <v>48912</v>
      </c>
      <c r="C13" s="2">
        <v>48912</v>
      </c>
      <c r="D13" s="3">
        <f t="shared" si="0"/>
        <v>0</v>
      </c>
      <c r="E13" s="4">
        <f t="shared" si="2"/>
        <v>0</v>
      </c>
    </row>
    <row r="14" spans="1:5" s="5" customFormat="1" ht="15">
      <c r="A14" s="1" t="s">
        <v>19</v>
      </c>
      <c r="B14" s="2">
        <v>3850</v>
      </c>
      <c r="C14" s="2">
        <v>3850</v>
      </c>
      <c r="D14" s="3">
        <f t="shared" si="0"/>
        <v>0</v>
      </c>
      <c r="E14" s="4">
        <f t="shared" si="2"/>
        <v>0</v>
      </c>
    </row>
    <row r="15" spans="1:5" s="5" customFormat="1" ht="15">
      <c r="A15" s="1" t="s">
        <v>20</v>
      </c>
      <c r="B15" s="2">
        <v>109100</v>
      </c>
      <c r="C15" s="2">
        <v>83600</v>
      </c>
      <c r="D15" s="3">
        <f t="shared" si="0"/>
        <v>-25500</v>
      </c>
      <c r="E15" s="4">
        <f t="shared" si="2"/>
        <v>-0.23373052245646195</v>
      </c>
    </row>
    <row r="16" spans="1:5" s="5" customFormat="1" ht="15">
      <c r="A16" s="1" t="s">
        <v>21</v>
      </c>
      <c r="B16" s="2">
        <v>92871</v>
      </c>
      <c r="C16" s="2">
        <v>166083</v>
      </c>
      <c r="D16" s="3">
        <f t="shared" si="0"/>
        <v>73212</v>
      </c>
      <c r="E16" s="4">
        <f t="shared" si="2"/>
        <v>0.7883192815841328</v>
      </c>
    </row>
    <row r="17" spans="1:5" s="5" customFormat="1" ht="15">
      <c r="A17" s="1" t="s">
        <v>22</v>
      </c>
      <c r="B17" s="2">
        <v>144600</v>
      </c>
      <c r="C17" s="2">
        <v>77900</v>
      </c>
      <c r="D17" s="3">
        <f t="shared" si="0"/>
        <v>-66700</v>
      </c>
      <c r="E17" s="4">
        <f t="shared" si="2"/>
        <v>-0.4612724757952974</v>
      </c>
    </row>
    <row r="18" spans="1:5" s="5" customFormat="1" ht="15">
      <c r="A18" s="14" t="s">
        <v>23</v>
      </c>
      <c r="B18" s="15">
        <f>SUM(B3:B17)</f>
        <v>12292430</v>
      </c>
      <c r="C18" s="15">
        <f>SUM(C3:C17)</f>
        <v>13348373</v>
      </c>
      <c r="D18" s="15">
        <f>SUM(D3:D17)</f>
        <v>1055943</v>
      </c>
      <c r="E18" s="16">
        <f t="shared" si="2"/>
        <v>0.08590189246552553</v>
      </c>
    </row>
    <row r="19" spans="1:5" s="5" customFormat="1" ht="15">
      <c r="A19" s="1" t="s">
        <v>24</v>
      </c>
      <c r="B19" s="2">
        <v>60560</v>
      </c>
      <c r="C19" s="2">
        <v>59760</v>
      </c>
      <c r="D19" s="3">
        <f aca="true" t="shared" si="3" ref="D19:D45">C19-B19</f>
        <v>-800</v>
      </c>
      <c r="E19" s="4">
        <f t="shared" si="2"/>
        <v>-0.013210039630118891</v>
      </c>
    </row>
    <row r="20" spans="1:5" s="5" customFormat="1" ht="15">
      <c r="A20" s="1" t="s">
        <v>25</v>
      </c>
      <c r="B20" s="2">
        <v>184000</v>
      </c>
      <c r="C20" s="2">
        <v>187000</v>
      </c>
      <c r="D20" s="3">
        <f t="shared" si="3"/>
        <v>3000</v>
      </c>
      <c r="E20" s="4">
        <f t="shared" si="2"/>
        <v>0.016304347826086956</v>
      </c>
    </row>
    <row r="21" spans="1:5" s="5" customFormat="1" ht="15">
      <c r="A21" s="1" t="s">
        <v>26</v>
      </c>
      <c r="B21" s="2">
        <v>157400</v>
      </c>
      <c r="C21" s="2">
        <v>157400</v>
      </c>
      <c r="D21" s="3">
        <f t="shared" si="3"/>
        <v>0</v>
      </c>
      <c r="E21" s="4">
        <f t="shared" si="2"/>
        <v>0</v>
      </c>
    </row>
    <row r="22" spans="1:5" s="5" customFormat="1" ht="15">
      <c r="A22" s="1" t="s">
        <v>27</v>
      </c>
      <c r="B22" s="2">
        <v>36600</v>
      </c>
      <c r="C22" s="2">
        <v>44100</v>
      </c>
      <c r="D22" s="3">
        <f t="shared" si="3"/>
        <v>7500</v>
      </c>
      <c r="E22" s="4">
        <f t="shared" si="2"/>
        <v>0.20491803278688525</v>
      </c>
    </row>
    <row r="23" spans="1:5" s="5" customFormat="1" ht="15">
      <c r="A23" s="1" t="s">
        <v>28</v>
      </c>
      <c r="B23" s="2">
        <v>722499</v>
      </c>
      <c r="C23" s="2">
        <v>655917</v>
      </c>
      <c r="D23" s="3">
        <f t="shared" si="3"/>
        <v>-66582</v>
      </c>
      <c r="E23" s="4">
        <f t="shared" si="2"/>
        <v>-0.09215514485141156</v>
      </c>
    </row>
    <row r="24" spans="1:5" s="5" customFormat="1" ht="15">
      <c r="A24" s="1" t="s">
        <v>29</v>
      </c>
      <c r="B24" s="2">
        <v>20552</v>
      </c>
      <c r="C24" s="2">
        <v>85445</v>
      </c>
      <c r="D24" s="3">
        <f t="shared" si="3"/>
        <v>64893</v>
      </c>
      <c r="E24" s="4">
        <f t="shared" si="2"/>
        <v>3.1575029194239</v>
      </c>
    </row>
    <row r="25" spans="1:5" s="5" customFormat="1" ht="15">
      <c r="A25" s="1" t="s">
        <v>30</v>
      </c>
      <c r="B25" s="2">
        <v>85300</v>
      </c>
      <c r="C25" s="2">
        <v>164135</v>
      </c>
      <c r="D25" s="3">
        <f t="shared" si="3"/>
        <v>78835</v>
      </c>
      <c r="E25" s="4">
        <f t="shared" si="2"/>
        <v>0.9242086752637749</v>
      </c>
    </row>
    <row r="26" spans="1:5" s="5" customFormat="1" ht="15">
      <c r="A26" s="1" t="s">
        <v>31</v>
      </c>
      <c r="B26" s="2">
        <v>445228</v>
      </c>
      <c r="C26" s="2">
        <v>789809</v>
      </c>
      <c r="D26" s="3">
        <f t="shared" si="3"/>
        <v>344581</v>
      </c>
      <c r="E26" s="4">
        <f t="shared" si="2"/>
        <v>0.7739427888632341</v>
      </c>
    </row>
    <row r="27" spans="1:5" s="5" customFormat="1" ht="15">
      <c r="A27" s="1" t="s">
        <v>32</v>
      </c>
      <c r="B27" s="2">
        <v>55200</v>
      </c>
      <c r="C27" s="2">
        <v>132500</v>
      </c>
      <c r="D27" s="3">
        <f t="shared" si="3"/>
        <v>77300</v>
      </c>
      <c r="E27" s="4">
        <f t="shared" si="2"/>
        <v>1.4003623188405796</v>
      </c>
    </row>
    <row r="28" spans="1:5" s="5" customFormat="1" ht="15">
      <c r="A28" s="1" t="s">
        <v>33</v>
      </c>
      <c r="B28" s="2">
        <v>426209</v>
      </c>
      <c r="C28" s="2">
        <v>537085</v>
      </c>
      <c r="D28" s="3">
        <f t="shared" si="3"/>
        <v>110876</v>
      </c>
      <c r="E28" s="4">
        <f t="shared" si="2"/>
        <v>0.2601446708070454</v>
      </c>
    </row>
    <row r="29" spans="1:5" s="5" customFormat="1" ht="15">
      <c r="A29" s="1" t="s">
        <v>34</v>
      </c>
      <c r="B29" s="2">
        <v>245400</v>
      </c>
      <c r="C29" s="2">
        <v>194200</v>
      </c>
      <c r="D29" s="3">
        <f t="shared" si="3"/>
        <v>-51200</v>
      </c>
      <c r="E29" s="4">
        <f t="shared" si="2"/>
        <v>-0.20863895680521596</v>
      </c>
    </row>
    <row r="30" spans="1:5" s="5" customFormat="1" ht="15">
      <c r="A30" s="1" t="s">
        <v>35</v>
      </c>
      <c r="B30" s="2">
        <v>538200</v>
      </c>
      <c r="C30" s="2">
        <v>610351</v>
      </c>
      <c r="D30" s="3">
        <f t="shared" si="3"/>
        <v>72151</v>
      </c>
      <c r="E30" s="4">
        <f t="shared" si="2"/>
        <v>0.13405982905982905</v>
      </c>
    </row>
    <row r="31" spans="1:5" s="5" customFormat="1" ht="15">
      <c r="A31" s="1" t="s">
        <v>36</v>
      </c>
      <c r="B31" s="2">
        <v>29980</v>
      </c>
      <c r="C31" s="2">
        <v>32005</v>
      </c>
      <c r="D31" s="3">
        <f t="shared" si="3"/>
        <v>2025</v>
      </c>
      <c r="E31" s="4">
        <f t="shared" si="2"/>
        <v>0.06754503002001334</v>
      </c>
    </row>
    <row r="32" spans="1:5" s="5" customFormat="1" ht="15">
      <c r="A32" s="1" t="s">
        <v>37</v>
      </c>
      <c r="B32" s="2">
        <v>5120</v>
      </c>
      <c r="C32" s="2">
        <v>5120</v>
      </c>
      <c r="D32" s="3">
        <f t="shared" si="3"/>
        <v>0</v>
      </c>
      <c r="E32" s="4">
        <f t="shared" si="2"/>
        <v>0</v>
      </c>
    </row>
    <row r="33" spans="1:12" ht="15">
      <c r="A33" s="14" t="s">
        <v>38</v>
      </c>
      <c r="B33" s="15">
        <f>SUM(B19:B32)</f>
        <v>3012248</v>
      </c>
      <c r="C33" s="15">
        <f>SUM(C19:C32)</f>
        <v>3654827</v>
      </c>
      <c r="D33" s="17">
        <f t="shared" si="3"/>
        <v>642579</v>
      </c>
      <c r="E33" s="16">
        <f t="shared" si="2"/>
        <v>0.2133220770666957</v>
      </c>
      <c r="F33" s="5"/>
      <c r="G33" s="5"/>
      <c r="H33" s="5"/>
      <c r="I33" s="5"/>
      <c r="J33" s="5"/>
      <c r="K33" s="5"/>
      <c r="L33" s="5"/>
    </row>
    <row r="34" spans="1:12" ht="15">
      <c r="A34" s="1" t="s">
        <v>39</v>
      </c>
      <c r="B34" s="2">
        <v>2820130</v>
      </c>
      <c r="C34" s="2">
        <v>1104547</v>
      </c>
      <c r="D34" s="3">
        <f t="shared" si="3"/>
        <v>-1715583</v>
      </c>
      <c r="E34" s="4">
        <f t="shared" si="2"/>
        <v>-0.6083347221581984</v>
      </c>
      <c r="F34" s="5"/>
      <c r="G34" s="5"/>
      <c r="H34" s="5"/>
      <c r="I34" s="5"/>
      <c r="J34" s="5"/>
      <c r="K34" s="5"/>
      <c r="L34" s="5"/>
    </row>
    <row r="35" spans="1:12" ht="15">
      <c r="A35" s="1" t="s">
        <v>40</v>
      </c>
      <c r="B35" s="2">
        <v>219850</v>
      </c>
      <c r="C35" s="2">
        <v>173920</v>
      </c>
      <c r="D35" s="3">
        <f t="shared" si="3"/>
        <v>-45930</v>
      </c>
      <c r="E35" s="4">
        <f t="shared" si="2"/>
        <v>-0.2089151694337048</v>
      </c>
      <c r="F35" s="5"/>
      <c r="G35" s="5"/>
      <c r="H35" s="5"/>
      <c r="I35" s="5"/>
      <c r="J35" s="5"/>
      <c r="K35" s="5"/>
      <c r="L35" s="5"/>
    </row>
    <row r="36" spans="1:12" ht="15">
      <c r="A36" s="1" t="s">
        <v>41</v>
      </c>
      <c r="B36" s="2">
        <v>4700</v>
      </c>
      <c r="C36" s="2">
        <v>2700</v>
      </c>
      <c r="D36" s="3">
        <f t="shared" si="3"/>
        <v>-2000</v>
      </c>
      <c r="E36" s="4">
        <f t="shared" si="2"/>
        <v>-0.425531914893617</v>
      </c>
      <c r="F36" s="5"/>
      <c r="G36" s="5"/>
      <c r="H36" s="5"/>
      <c r="I36" s="5"/>
      <c r="J36" s="5"/>
      <c r="K36" s="5"/>
      <c r="L36" s="5"/>
    </row>
    <row r="37" spans="1:12" ht="15">
      <c r="A37" s="1" t="s">
        <v>42</v>
      </c>
      <c r="B37" s="2">
        <v>3300</v>
      </c>
      <c r="C37" s="2">
        <v>3900</v>
      </c>
      <c r="D37" s="3">
        <f t="shared" si="3"/>
        <v>600</v>
      </c>
      <c r="E37" s="4">
        <f t="shared" si="2"/>
        <v>0.18181818181818182</v>
      </c>
      <c r="F37" s="5"/>
      <c r="G37" s="5"/>
      <c r="H37" s="5"/>
      <c r="I37" s="5"/>
      <c r="J37" s="5"/>
      <c r="K37" s="5"/>
      <c r="L37" s="5"/>
    </row>
    <row r="38" spans="1:12" ht="15">
      <c r="A38" s="1" t="s">
        <v>43</v>
      </c>
      <c r="B38" s="2">
        <v>225000</v>
      </c>
      <c r="C38" s="2">
        <v>116250</v>
      </c>
      <c r="D38" s="3">
        <f t="shared" si="3"/>
        <v>-108750</v>
      </c>
      <c r="E38" s="4">
        <f t="shared" si="2"/>
        <v>-0.48333333333333334</v>
      </c>
      <c r="F38" s="5"/>
      <c r="G38" s="5"/>
      <c r="H38" s="5"/>
      <c r="I38" s="5"/>
      <c r="J38" s="5"/>
      <c r="K38" s="5"/>
      <c r="L38" s="5"/>
    </row>
    <row r="39" spans="1:12" ht="15">
      <c r="A39" s="1" t="s">
        <v>44</v>
      </c>
      <c r="B39" s="2">
        <v>1169000</v>
      </c>
      <c r="C39" s="2">
        <v>952150</v>
      </c>
      <c r="D39" s="3">
        <f t="shared" si="3"/>
        <v>-216850</v>
      </c>
      <c r="E39" s="4">
        <f t="shared" si="2"/>
        <v>-0.1855004277159966</v>
      </c>
      <c r="F39" s="5"/>
      <c r="G39" s="5"/>
      <c r="H39" s="5"/>
      <c r="I39" s="5"/>
      <c r="J39" s="5"/>
      <c r="K39" s="5"/>
      <c r="L39" s="5"/>
    </row>
    <row r="40" spans="1:12" ht="15">
      <c r="A40" s="1" t="s">
        <v>45</v>
      </c>
      <c r="B40" s="2">
        <v>11200</v>
      </c>
      <c r="C40" s="2">
        <v>13200</v>
      </c>
      <c r="D40" s="3">
        <f t="shared" si="3"/>
        <v>2000</v>
      </c>
      <c r="E40" s="4">
        <f t="shared" si="2"/>
        <v>0.17857142857142858</v>
      </c>
      <c r="F40" s="5"/>
      <c r="G40" s="5"/>
      <c r="H40" s="5"/>
      <c r="I40" s="5"/>
      <c r="J40" s="5"/>
      <c r="K40" s="5"/>
      <c r="L40" s="5"/>
    </row>
    <row r="41" spans="1:12" ht="15">
      <c r="A41" s="1" t="s">
        <v>46</v>
      </c>
      <c r="B41" s="2">
        <v>92500</v>
      </c>
      <c r="C41" s="2">
        <v>160500</v>
      </c>
      <c r="D41" s="3">
        <f t="shared" si="3"/>
        <v>68000</v>
      </c>
      <c r="E41" s="4">
        <f t="shared" si="2"/>
        <v>0.7351351351351352</v>
      </c>
      <c r="F41" s="5"/>
      <c r="G41" s="5"/>
      <c r="H41" s="5"/>
      <c r="I41" s="5"/>
      <c r="J41" s="5"/>
      <c r="K41" s="5"/>
      <c r="L41" s="5"/>
    </row>
    <row r="42" spans="1:12" ht="15">
      <c r="A42" s="1" t="s">
        <v>47</v>
      </c>
      <c r="B42" s="2">
        <v>103637</v>
      </c>
      <c r="C42" s="2">
        <v>84850</v>
      </c>
      <c r="D42" s="3">
        <f t="shared" si="3"/>
        <v>-18787</v>
      </c>
      <c r="E42" s="4">
        <f t="shared" si="2"/>
        <v>-0.18127695707131622</v>
      </c>
      <c r="F42" s="5"/>
      <c r="G42" s="5"/>
      <c r="H42" s="5"/>
      <c r="I42" s="5"/>
      <c r="J42" s="5"/>
      <c r="K42" s="5"/>
      <c r="L42" s="5"/>
    </row>
    <row r="43" spans="1:12" ht="15">
      <c r="A43" s="1" t="s">
        <v>48</v>
      </c>
      <c r="B43" s="2">
        <v>135000</v>
      </c>
      <c r="C43" s="2">
        <v>150000</v>
      </c>
      <c r="D43" s="3">
        <f t="shared" si="3"/>
        <v>15000</v>
      </c>
      <c r="E43" s="4">
        <f t="shared" si="2"/>
        <v>0.1111111111111111</v>
      </c>
      <c r="F43" s="5"/>
      <c r="G43" s="5"/>
      <c r="H43" s="5"/>
      <c r="I43" s="5"/>
      <c r="J43" s="5"/>
      <c r="K43" s="5"/>
      <c r="L43" s="5"/>
    </row>
    <row r="44" spans="1:12" ht="15">
      <c r="A44" s="1" t="s">
        <v>49</v>
      </c>
      <c r="B44" s="2">
        <v>168500</v>
      </c>
      <c r="C44" s="2">
        <v>85000</v>
      </c>
      <c r="D44" s="3">
        <f t="shared" si="3"/>
        <v>-83500</v>
      </c>
      <c r="E44" s="4">
        <f t="shared" si="2"/>
        <v>-0.49554896142433236</v>
      </c>
      <c r="F44" s="5"/>
      <c r="G44" s="5"/>
      <c r="H44" s="5"/>
      <c r="I44" s="5"/>
      <c r="J44" s="5"/>
      <c r="K44" s="5"/>
      <c r="L44" s="5"/>
    </row>
    <row r="45" spans="1:12" ht="15">
      <c r="A45" s="1" t="s">
        <v>50</v>
      </c>
      <c r="B45" s="2">
        <v>0</v>
      </c>
      <c r="C45" s="2">
        <v>40000</v>
      </c>
      <c r="D45" s="3">
        <f t="shared" si="3"/>
        <v>40000</v>
      </c>
      <c r="E45" s="4">
        <v>0</v>
      </c>
      <c r="F45" s="5"/>
      <c r="G45" s="5"/>
      <c r="H45" s="5"/>
      <c r="I45" s="5"/>
      <c r="J45" s="5"/>
      <c r="K45" s="5"/>
      <c r="L45" s="5"/>
    </row>
    <row r="46" spans="1:12" ht="15">
      <c r="A46" s="22" t="s">
        <v>51</v>
      </c>
      <c r="B46" s="23">
        <f>SUM(B34:B45)</f>
        <v>4952817</v>
      </c>
      <c r="C46" s="23">
        <f>SUM(C34:C45)</f>
        <v>2887017</v>
      </c>
      <c r="D46" s="23">
        <f>SUM(D34:D45)</f>
        <v>-2065800</v>
      </c>
      <c r="E46" s="24"/>
      <c r="F46" s="5"/>
      <c r="G46" s="5"/>
      <c r="H46" s="5"/>
      <c r="I46" s="5"/>
      <c r="J46" s="5"/>
      <c r="K46" s="5"/>
      <c r="L46" s="5"/>
    </row>
    <row r="47" spans="1:12" ht="15">
      <c r="A47" s="25" t="s">
        <v>52</v>
      </c>
      <c r="B47" s="20">
        <f>SUM(B18,B33,B46)</f>
        <v>20257495</v>
      </c>
      <c r="C47" s="20">
        <f>SUM(C18,C33,C46)</f>
        <v>19890217</v>
      </c>
      <c r="D47" s="20">
        <f>SUM(D18,D33,D46)</f>
        <v>-367278</v>
      </c>
      <c r="E47" s="26"/>
      <c r="F47" s="5"/>
      <c r="G47" s="5"/>
      <c r="H47" s="5"/>
      <c r="I47" s="5"/>
      <c r="J47" s="5"/>
      <c r="K47" s="5"/>
      <c r="L47" s="5"/>
    </row>
    <row r="48" spans="1:12" ht="15">
      <c r="A48" s="8" t="s">
        <v>0</v>
      </c>
      <c r="B48" s="9" t="s">
        <v>1</v>
      </c>
      <c r="C48" s="10" t="s">
        <v>2</v>
      </c>
      <c r="D48" s="10"/>
      <c r="E48" s="10"/>
      <c r="F48" s="5"/>
      <c r="G48" s="5"/>
      <c r="H48" s="5"/>
      <c r="I48" s="5"/>
      <c r="J48" s="5"/>
      <c r="K48" s="5"/>
      <c r="L48" s="5"/>
    </row>
    <row r="49" spans="1:12" ht="15">
      <c r="A49" s="11" t="s">
        <v>3</v>
      </c>
      <c r="B49" s="12" t="s">
        <v>4</v>
      </c>
      <c r="C49" s="11" t="s">
        <v>5</v>
      </c>
      <c r="D49" s="11" t="s">
        <v>6</v>
      </c>
      <c r="E49" s="13" t="s">
        <v>7</v>
      </c>
      <c r="F49" s="5"/>
      <c r="G49" s="5"/>
      <c r="H49" s="5"/>
      <c r="I49" s="5"/>
      <c r="J49" s="5"/>
      <c r="K49" s="5"/>
      <c r="L49" s="5"/>
    </row>
    <row r="50" spans="1:12" ht="15">
      <c r="A50" s="22" t="s">
        <v>51</v>
      </c>
      <c r="B50" s="23">
        <f>B46</f>
        <v>4952817</v>
      </c>
      <c r="C50" s="23">
        <f>C46</f>
        <v>2887017</v>
      </c>
      <c r="D50" s="23">
        <f>D46</f>
        <v>-2065800</v>
      </c>
      <c r="E50" s="23">
        <f>E46</f>
        <v>0</v>
      </c>
      <c r="F50" s="5"/>
      <c r="G50" s="5"/>
      <c r="H50" s="5"/>
      <c r="I50" s="5"/>
      <c r="J50" s="5"/>
      <c r="K50" s="5"/>
      <c r="L50" s="5"/>
    </row>
    <row r="51" spans="1:12" ht="15">
      <c r="A51" s="1" t="s">
        <v>53</v>
      </c>
      <c r="B51" s="2">
        <v>71880</v>
      </c>
      <c r="C51" s="2">
        <v>54890</v>
      </c>
      <c r="D51" s="3">
        <f aca="true" t="shared" si="4" ref="D51:D90">C51-B51</f>
        <v>-16990</v>
      </c>
      <c r="E51" s="4">
        <f aca="true" t="shared" si="5" ref="E51:E72">(C51-B51)/B51</f>
        <v>-0.23636616583194212</v>
      </c>
      <c r="F51" s="5"/>
      <c r="G51" s="5"/>
      <c r="H51" s="5"/>
      <c r="I51" s="5"/>
      <c r="J51" s="5"/>
      <c r="K51" s="5"/>
      <c r="L51" s="5"/>
    </row>
    <row r="52" spans="1:12" ht="15">
      <c r="A52" s="1" t="s">
        <v>54</v>
      </c>
      <c r="B52" s="2">
        <v>21095</v>
      </c>
      <c r="C52" s="2">
        <v>24860</v>
      </c>
      <c r="D52" s="3">
        <f t="shared" si="4"/>
        <v>3765</v>
      </c>
      <c r="E52" s="4">
        <f t="shared" si="5"/>
        <v>0.17847831239630244</v>
      </c>
      <c r="F52" s="5"/>
      <c r="G52" s="5"/>
      <c r="H52" s="5"/>
      <c r="I52" s="5"/>
      <c r="J52" s="5"/>
      <c r="K52" s="5"/>
      <c r="L52" s="5"/>
    </row>
    <row r="53" spans="1:12" ht="15">
      <c r="A53" s="1" t="s">
        <v>55</v>
      </c>
      <c r="B53" s="2">
        <v>87500</v>
      </c>
      <c r="C53" s="2">
        <v>37000</v>
      </c>
      <c r="D53" s="3">
        <f t="shared" si="4"/>
        <v>-50500</v>
      </c>
      <c r="E53" s="4">
        <f t="shared" si="5"/>
        <v>-0.5771428571428572</v>
      </c>
      <c r="F53" s="5"/>
      <c r="G53" s="5"/>
      <c r="H53" s="5"/>
      <c r="I53" s="5"/>
      <c r="J53" s="5"/>
      <c r="K53" s="5"/>
      <c r="L53" s="5"/>
    </row>
    <row r="54" spans="1:12" ht="15">
      <c r="A54" s="1" t="s">
        <v>56</v>
      </c>
      <c r="B54" s="2">
        <v>47599</v>
      </c>
      <c r="C54" s="2">
        <v>43130</v>
      </c>
      <c r="D54" s="3">
        <f t="shared" si="4"/>
        <v>-4469</v>
      </c>
      <c r="E54" s="4">
        <f t="shared" si="5"/>
        <v>-0.09388852706989642</v>
      </c>
      <c r="F54" s="5"/>
      <c r="G54" s="5"/>
      <c r="H54" s="5"/>
      <c r="I54" s="5"/>
      <c r="J54" s="5"/>
      <c r="K54" s="5"/>
      <c r="L54" s="5"/>
    </row>
    <row r="55" spans="1:12" ht="15">
      <c r="A55" s="1" t="s">
        <v>57</v>
      </c>
      <c r="B55" s="2">
        <v>187305</v>
      </c>
      <c r="C55" s="2">
        <v>176400</v>
      </c>
      <c r="D55" s="3">
        <f t="shared" si="4"/>
        <v>-10905</v>
      </c>
      <c r="E55" s="4">
        <f t="shared" si="5"/>
        <v>-0.0582205493713462</v>
      </c>
      <c r="F55" s="5"/>
      <c r="G55" s="5"/>
      <c r="H55" s="5"/>
      <c r="I55" s="5"/>
      <c r="J55" s="5"/>
      <c r="K55" s="5"/>
      <c r="L55" s="5"/>
    </row>
    <row r="56" spans="1:12" ht="15">
      <c r="A56" s="1" t="s">
        <v>58</v>
      </c>
      <c r="B56" s="2">
        <v>94326</v>
      </c>
      <c r="C56" s="2">
        <v>122740</v>
      </c>
      <c r="D56" s="3">
        <f t="shared" si="4"/>
        <v>28414</v>
      </c>
      <c r="E56" s="4">
        <f t="shared" si="5"/>
        <v>0.30123189788605476</v>
      </c>
      <c r="F56" s="5"/>
      <c r="G56" s="5"/>
      <c r="H56" s="5"/>
      <c r="I56" s="5"/>
      <c r="J56" s="5"/>
      <c r="K56" s="5"/>
      <c r="L56" s="5"/>
    </row>
    <row r="57" spans="1:12" ht="15">
      <c r="A57" s="1" t="s">
        <v>59</v>
      </c>
      <c r="B57" s="2">
        <v>25199</v>
      </c>
      <c r="C57" s="2">
        <v>62091</v>
      </c>
      <c r="D57" s="3">
        <f t="shared" si="4"/>
        <v>36892</v>
      </c>
      <c r="E57" s="4">
        <f t="shared" si="5"/>
        <v>1.4640263502519941</v>
      </c>
      <c r="F57" s="5"/>
      <c r="G57" s="5"/>
      <c r="H57" s="5"/>
      <c r="I57" s="5"/>
      <c r="J57" s="5"/>
      <c r="K57" s="5"/>
      <c r="L57" s="5"/>
    </row>
    <row r="58" spans="1:12" ht="15">
      <c r="A58" s="14" t="s">
        <v>60</v>
      </c>
      <c r="B58" s="15">
        <f>SUM(B50:B57)</f>
        <v>5487721</v>
      </c>
      <c r="C58" s="15">
        <f>SUM(C34:C57)</f>
        <v>29072379</v>
      </c>
      <c r="D58" s="17">
        <f t="shared" si="4"/>
        <v>23584658</v>
      </c>
      <c r="E58" s="16">
        <f t="shared" si="5"/>
        <v>4.297714479289308</v>
      </c>
      <c r="F58" s="5"/>
      <c r="G58" s="5"/>
      <c r="H58" s="5"/>
      <c r="I58" s="5"/>
      <c r="J58" s="5"/>
      <c r="K58" s="5"/>
      <c r="L58" s="5"/>
    </row>
    <row r="59" spans="1:12" ht="15">
      <c r="A59" s="1" t="s">
        <v>61</v>
      </c>
      <c r="B59" s="2">
        <v>122278</v>
      </c>
      <c r="C59" s="2">
        <v>126877</v>
      </c>
      <c r="D59" s="3">
        <f t="shared" si="4"/>
        <v>4599</v>
      </c>
      <c r="E59" s="4">
        <f t="shared" si="5"/>
        <v>0.03761101751746021</v>
      </c>
      <c r="F59" s="5"/>
      <c r="G59" s="5"/>
      <c r="H59" s="5"/>
      <c r="I59" s="5"/>
      <c r="J59" s="5"/>
      <c r="K59" s="5"/>
      <c r="L59" s="5"/>
    </row>
    <row r="60" spans="1:12" ht="15">
      <c r="A60" s="1" t="s">
        <v>62</v>
      </c>
      <c r="B60" s="2">
        <v>416200</v>
      </c>
      <c r="C60" s="2">
        <v>710020</v>
      </c>
      <c r="D60" s="3">
        <f t="shared" si="4"/>
        <v>293820</v>
      </c>
      <c r="E60" s="4">
        <f t="shared" si="5"/>
        <v>0.7059586737145603</v>
      </c>
      <c r="F60" s="5"/>
      <c r="G60" s="5"/>
      <c r="H60" s="5"/>
      <c r="I60" s="5"/>
      <c r="J60" s="5"/>
      <c r="K60" s="5"/>
      <c r="L60" s="5"/>
    </row>
    <row r="61" spans="1:12" ht="15">
      <c r="A61" s="1" t="s">
        <v>63</v>
      </c>
      <c r="B61" s="2">
        <v>56771</v>
      </c>
      <c r="C61" s="2">
        <v>318663</v>
      </c>
      <c r="D61" s="3">
        <f t="shared" si="4"/>
        <v>261892</v>
      </c>
      <c r="E61" s="4">
        <f t="shared" si="5"/>
        <v>4.613129943104754</v>
      </c>
      <c r="F61" s="5"/>
      <c r="G61" s="5"/>
      <c r="H61" s="5"/>
      <c r="I61" s="5"/>
      <c r="J61" s="5"/>
      <c r="K61" s="5"/>
      <c r="L61" s="5"/>
    </row>
    <row r="62" spans="1:12" ht="15">
      <c r="A62" s="14" t="s">
        <v>64</v>
      </c>
      <c r="B62" s="15">
        <f>SUM(B59:B61)</f>
        <v>595249</v>
      </c>
      <c r="C62" s="15">
        <f>SUM(C59:C61)</f>
        <v>1155560</v>
      </c>
      <c r="D62" s="17">
        <f t="shared" si="4"/>
        <v>560311</v>
      </c>
      <c r="E62" s="16">
        <f t="shared" si="5"/>
        <v>0.9413052352880895</v>
      </c>
      <c r="F62" s="5"/>
      <c r="G62" s="5"/>
      <c r="H62" s="5"/>
      <c r="I62" s="5"/>
      <c r="J62" s="5"/>
      <c r="K62" s="5"/>
      <c r="L62" s="5"/>
    </row>
    <row r="63" spans="1:12" ht="15">
      <c r="A63" s="1" t="s">
        <v>65</v>
      </c>
      <c r="B63" s="2">
        <v>376400</v>
      </c>
      <c r="C63" s="2">
        <v>463677</v>
      </c>
      <c r="D63" s="3">
        <f t="shared" si="4"/>
        <v>87277</v>
      </c>
      <c r="E63" s="4">
        <f t="shared" si="5"/>
        <v>0.2318730074388948</v>
      </c>
      <c r="F63" s="5"/>
      <c r="G63" s="5"/>
      <c r="H63" s="5"/>
      <c r="I63" s="5"/>
      <c r="J63" s="5"/>
      <c r="K63" s="5"/>
      <c r="L63" s="5"/>
    </row>
    <row r="64" spans="1:12" ht="15">
      <c r="A64" s="1" t="s">
        <v>66</v>
      </c>
      <c r="B64" s="2">
        <v>1900000</v>
      </c>
      <c r="C64" s="2">
        <v>2290603</v>
      </c>
      <c r="D64" s="3">
        <f t="shared" si="4"/>
        <v>390603</v>
      </c>
      <c r="E64" s="4">
        <f t="shared" si="5"/>
        <v>0.20558052631578946</v>
      </c>
      <c r="F64" s="5"/>
      <c r="G64" s="5"/>
      <c r="H64" s="5"/>
      <c r="I64" s="5"/>
      <c r="J64" s="5"/>
      <c r="K64" s="5"/>
      <c r="L64" s="5"/>
    </row>
    <row r="65" spans="1:12" ht="15">
      <c r="A65" s="14" t="s">
        <v>67</v>
      </c>
      <c r="B65" s="15">
        <f>SUM(B63:B64)</f>
        <v>2276400</v>
      </c>
      <c r="C65" s="15">
        <f>SUM(C63:C64)</f>
        <v>2754280</v>
      </c>
      <c r="D65" s="17">
        <f t="shared" si="4"/>
        <v>477880</v>
      </c>
      <c r="E65" s="16">
        <f t="shared" si="5"/>
        <v>0.20992795642242137</v>
      </c>
      <c r="F65" s="5"/>
      <c r="G65" s="5"/>
      <c r="H65" s="5"/>
      <c r="I65" s="5"/>
      <c r="J65" s="5"/>
      <c r="K65" s="5"/>
      <c r="L65" s="5"/>
    </row>
    <row r="66" spans="1:12" ht="22.5">
      <c r="A66" s="1" t="s">
        <v>68</v>
      </c>
      <c r="B66" s="2">
        <v>14511</v>
      </c>
      <c r="C66" s="2">
        <v>30000</v>
      </c>
      <c r="D66" s="3">
        <f t="shared" si="4"/>
        <v>15489</v>
      </c>
      <c r="E66" s="4">
        <f t="shared" si="5"/>
        <v>1.0673971469919372</v>
      </c>
      <c r="F66" s="5"/>
      <c r="G66" s="5"/>
      <c r="H66" s="5"/>
      <c r="I66" s="5"/>
      <c r="J66" s="5"/>
      <c r="K66" s="5"/>
      <c r="L66" s="5"/>
    </row>
    <row r="67" spans="1:12" ht="15">
      <c r="A67" s="1" t="s">
        <v>69</v>
      </c>
      <c r="B67" s="2">
        <v>144000</v>
      </c>
      <c r="C67" s="2">
        <v>275000</v>
      </c>
      <c r="D67" s="3">
        <f t="shared" si="4"/>
        <v>131000</v>
      </c>
      <c r="E67" s="4">
        <f t="shared" si="5"/>
        <v>0.9097222222222222</v>
      </c>
      <c r="F67" s="5"/>
      <c r="G67" s="5"/>
      <c r="H67" s="5"/>
      <c r="I67" s="5"/>
      <c r="J67" s="5"/>
      <c r="K67" s="5"/>
      <c r="L67" s="5"/>
    </row>
    <row r="68" spans="1:12" ht="15">
      <c r="A68" s="1" t="s">
        <v>70</v>
      </c>
      <c r="B68" s="2">
        <v>729741</v>
      </c>
      <c r="C68" s="2">
        <v>12000</v>
      </c>
      <c r="D68" s="3">
        <f t="shared" si="4"/>
        <v>-717741</v>
      </c>
      <c r="E68" s="4">
        <f t="shared" si="5"/>
        <v>-0.9835558095269418</v>
      </c>
      <c r="F68" s="5"/>
      <c r="G68" s="5"/>
      <c r="H68" s="5"/>
      <c r="I68" s="5"/>
      <c r="J68" s="5"/>
      <c r="K68" s="5"/>
      <c r="L68" s="5"/>
    </row>
    <row r="69" spans="1:12" ht="15">
      <c r="A69" s="1" t="s">
        <v>71</v>
      </c>
      <c r="B69" s="2">
        <v>200000</v>
      </c>
      <c r="C69" s="2">
        <v>200000</v>
      </c>
      <c r="D69" s="3">
        <f t="shared" si="4"/>
        <v>0</v>
      </c>
      <c r="E69" s="4">
        <f t="shared" si="5"/>
        <v>0</v>
      </c>
      <c r="F69" s="5"/>
      <c r="G69" s="5"/>
      <c r="H69" s="5"/>
      <c r="I69" s="5"/>
      <c r="J69" s="5"/>
      <c r="K69" s="5"/>
      <c r="L69" s="5"/>
    </row>
    <row r="70" spans="1:12" ht="15">
      <c r="A70" s="1" t="s">
        <v>72</v>
      </c>
      <c r="B70" s="2">
        <v>145000</v>
      </c>
      <c r="C70" s="2">
        <v>145000</v>
      </c>
      <c r="D70" s="3">
        <f t="shared" si="4"/>
        <v>0</v>
      </c>
      <c r="E70" s="4">
        <f t="shared" si="5"/>
        <v>0</v>
      </c>
      <c r="F70" s="5"/>
      <c r="G70" s="5"/>
      <c r="H70" s="5"/>
      <c r="I70" s="5"/>
      <c r="J70" s="5"/>
      <c r="K70" s="5"/>
      <c r="L70" s="5"/>
    </row>
    <row r="71" spans="1:12" ht="15">
      <c r="A71" s="1" t="s">
        <v>73</v>
      </c>
      <c r="B71" s="2">
        <v>461960</v>
      </c>
      <c r="C71" s="2">
        <v>400000</v>
      </c>
      <c r="D71" s="3">
        <f t="shared" si="4"/>
        <v>-61960</v>
      </c>
      <c r="E71" s="4">
        <f t="shared" si="5"/>
        <v>-0.13412416659451035</v>
      </c>
      <c r="F71" s="5"/>
      <c r="G71" s="5"/>
      <c r="H71" s="5"/>
      <c r="I71" s="5"/>
      <c r="J71" s="5"/>
      <c r="K71" s="5"/>
      <c r="L71" s="5"/>
    </row>
    <row r="72" spans="1:12" ht="15">
      <c r="A72" s="1" t="s">
        <v>74</v>
      </c>
      <c r="B72" s="2">
        <v>3800000</v>
      </c>
      <c r="C72" s="2">
        <v>3800000</v>
      </c>
      <c r="D72" s="3">
        <f t="shared" si="4"/>
        <v>0</v>
      </c>
      <c r="E72" s="4">
        <f t="shared" si="5"/>
        <v>0</v>
      </c>
      <c r="F72" s="5"/>
      <c r="G72" s="5"/>
      <c r="H72" s="5"/>
      <c r="I72" s="5"/>
      <c r="J72" s="5"/>
      <c r="K72" s="5"/>
      <c r="L72" s="5"/>
    </row>
    <row r="73" spans="1:12" ht="15">
      <c r="A73" s="1" t="s">
        <v>75</v>
      </c>
      <c r="B73" s="2">
        <v>85000</v>
      </c>
      <c r="C73" s="2">
        <v>85000</v>
      </c>
      <c r="D73" s="3">
        <f t="shared" si="4"/>
        <v>0</v>
      </c>
      <c r="E73" s="4">
        <v>0</v>
      </c>
      <c r="F73" s="5"/>
      <c r="G73" s="5"/>
      <c r="H73" s="5"/>
      <c r="I73" s="5"/>
      <c r="J73" s="5"/>
      <c r="K73" s="5"/>
      <c r="L73" s="5"/>
    </row>
    <row r="74" spans="1:12" ht="15">
      <c r="A74" s="1" t="s">
        <v>76</v>
      </c>
      <c r="B74" s="2">
        <v>110000</v>
      </c>
      <c r="C74" s="2">
        <v>110000</v>
      </c>
      <c r="D74" s="3">
        <f t="shared" si="4"/>
        <v>0</v>
      </c>
      <c r="E74" s="4">
        <f aca="true" t="shared" si="6" ref="E74:E87">(C74-B74)/B74</f>
        <v>0</v>
      </c>
      <c r="F74" s="5"/>
      <c r="G74" s="5"/>
      <c r="H74" s="5"/>
      <c r="I74" s="5"/>
      <c r="J74" s="5"/>
      <c r="K74" s="5"/>
      <c r="L74" s="5"/>
    </row>
    <row r="75" spans="1:12" ht="15">
      <c r="A75" s="1" t="s">
        <v>77</v>
      </c>
      <c r="B75" s="2">
        <v>275000</v>
      </c>
      <c r="C75" s="2">
        <v>275000</v>
      </c>
      <c r="D75" s="3">
        <f t="shared" si="4"/>
        <v>0</v>
      </c>
      <c r="E75" s="4">
        <f t="shared" si="6"/>
        <v>0</v>
      </c>
      <c r="F75" s="5"/>
      <c r="G75" s="5"/>
      <c r="H75" s="5"/>
      <c r="I75" s="5"/>
      <c r="J75" s="5"/>
      <c r="K75" s="5"/>
      <c r="L75" s="5"/>
    </row>
    <row r="76" spans="1:12" ht="15">
      <c r="A76" s="1" t="s">
        <v>78</v>
      </c>
      <c r="B76" s="2">
        <v>136800</v>
      </c>
      <c r="C76" s="2">
        <v>136800</v>
      </c>
      <c r="D76" s="3">
        <f t="shared" si="4"/>
        <v>0</v>
      </c>
      <c r="E76" s="4">
        <f t="shared" si="6"/>
        <v>0</v>
      </c>
      <c r="F76" s="5"/>
      <c r="G76" s="5"/>
      <c r="H76" s="5"/>
      <c r="I76" s="5"/>
      <c r="J76" s="5"/>
      <c r="K76" s="5"/>
      <c r="L76" s="5"/>
    </row>
    <row r="77" spans="1:12" ht="15">
      <c r="A77" s="14" t="s">
        <v>79</v>
      </c>
      <c r="B77" s="15">
        <f>SUM(B66:B76)</f>
        <v>6102012</v>
      </c>
      <c r="C77" s="15">
        <f>SUM(C66:C76)</f>
        <v>5468800</v>
      </c>
      <c r="D77" s="17">
        <f t="shared" si="4"/>
        <v>-633212</v>
      </c>
      <c r="E77" s="16">
        <f t="shared" si="6"/>
        <v>-0.10377101847718424</v>
      </c>
      <c r="F77" s="5"/>
      <c r="G77" s="5"/>
      <c r="H77" s="5"/>
      <c r="I77" s="5"/>
      <c r="J77" s="5"/>
      <c r="K77" s="5"/>
      <c r="L77" s="5"/>
    </row>
    <row r="78" spans="1:12" ht="15">
      <c r="A78" s="1" t="s">
        <v>80</v>
      </c>
      <c r="B78" s="2">
        <v>106451</v>
      </c>
      <c r="C78" s="2">
        <v>73428</v>
      </c>
      <c r="D78" s="3">
        <f t="shared" si="4"/>
        <v>-33023</v>
      </c>
      <c r="E78" s="4">
        <f t="shared" si="6"/>
        <v>-0.31021784670881436</v>
      </c>
      <c r="F78" s="5"/>
      <c r="G78" s="5"/>
      <c r="H78" s="5"/>
      <c r="I78" s="5"/>
      <c r="J78" s="5"/>
      <c r="K78" s="5"/>
      <c r="L78" s="5"/>
    </row>
    <row r="79" spans="1:12" ht="15">
      <c r="A79" s="1" t="s">
        <v>81</v>
      </c>
      <c r="B79" s="2">
        <v>349075</v>
      </c>
      <c r="C79" s="2">
        <v>303250</v>
      </c>
      <c r="D79" s="3">
        <f t="shared" si="4"/>
        <v>-45825</v>
      </c>
      <c r="E79" s="4">
        <f t="shared" si="6"/>
        <v>-0.13127551385805342</v>
      </c>
      <c r="F79" s="5"/>
      <c r="G79" s="5"/>
      <c r="H79" s="5"/>
      <c r="I79" s="5"/>
      <c r="J79" s="5"/>
      <c r="K79" s="5"/>
      <c r="L79" s="5"/>
    </row>
    <row r="80" spans="1:12" ht="15">
      <c r="A80" s="1" t="s">
        <v>82</v>
      </c>
      <c r="B80" s="2">
        <v>112731</v>
      </c>
      <c r="C80" s="2">
        <v>116723</v>
      </c>
      <c r="D80" s="3">
        <f t="shared" si="4"/>
        <v>3992</v>
      </c>
      <c r="E80" s="4">
        <f t="shared" si="6"/>
        <v>0.03541173235401088</v>
      </c>
      <c r="F80" s="5"/>
      <c r="G80" s="5"/>
      <c r="H80" s="5"/>
      <c r="I80" s="5"/>
      <c r="J80" s="5"/>
      <c r="K80" s="5"/>
      <c r="L80" s="5"/>
    </row>
    <row r="81" spans="1:12" ht="15">
      <c r="A81" s="1" t="s">
        <v>82</v>
      </c>
      <c r="B81" s="2">
        <v>83890</v>
      </c>
      <c r="C81" s="2">
        <v>83890</v>
      </c>
      <c r="D81" s="3">
        <f t="shared" si="4"/>
        <v>0</v>
      </c>
      <c r="E81" s="4">
        <f t="shared" si="6"/>
        <v>0</v>
      </c>
      <c r="F81" s="5"/>
      <c r="G81" s="5"/>
      <c r="H81" s="5"/>
      <c r="I81" s="5"/>
      <c r="J81" s="5"/>
      <c r="K81" s="5"/>
      <c r="L81" s="5"/>
    </row>
    <row r="82" spans="1:12" ht="15">
      <c r="A82" s="1" t="s">
        <v>83</v>
      </c>
      <c r="B82" s="2">
        <v>36045</v>
      </c>
      <c r="C82" s="2">
        <v>49125</v>
      </c>
      <c r="D82" s="3">
        <f t="shared" si="4"/>
        <v>13080</v>
      </c>
      <c r="E82" s="4">
        <f t="shared" si="6"/>
        <v>0.36287973366625054</v>
      </c>
      <c r="F82" s="5"/>
      <c r="G82" s="5"/>
      <c r="H82" s="5"/>
      <c r="I82" s="5"/>
      <c r="J82" s="5"/>
      <c r="K82" s="5"/>
      <c r="L82" s="5"/>
    </row>
    <row r="83" spans="1:12" ht="15">
      <c r="A83" s="1" t="s">
        <v>84</v>
      </c>
      <c r="B83" s="2">
        <v>18600</v>
      </c>
      <c r="C83" s="2">
        <v>31400</v>
      </c>
      <c r="D83" s="3">
        <f t="shared" si="4"/>
        <v>12800</v>
      </c>
      <c r="E83" s="4">
        <f t="shared" si="6"/>
        <v>0.6881720430107527</v>
      </c>
      <c r="F83" s="5"/>
      <c r="G83" s="5"/>
      <c r="H83" s="5"/>
      <c r="I83" s="5"/>
      <c r="J83" s="5"/>
      <c r="K83" s="5"/>
      <c r="L83" s="5"/>
    </row>
    <row r="84" spans="1:12" ht="15">
      <c r="A84" s="14" t="s">
        <v>85</v>
      </c>
      <c r="B84" s="15">
        <f>SUM(B78:B83)</f>
        <v>706792</v>
      </c>
      <c r="C84" s="15">
        <f>SUM(C78:C83)</f>
        <v>657816</v>
      </c>
      <c r="D84" s="17">
        <f t="shared" si="4"/>
        <v>-48976</v>
      </c>
      <c r="E84" s="16">
        <f t="shared" si="6"/>
        <v>-0.06929337060974092</v>
      </c>
      <c r="F84" s="5"/>
      <c r="G84" s="5"/>
      <c r="H84" s="5"/>
      <c r="I84" s="5"/>
      <c r="J84" s="5"/>
      <c r="K84" s="5"/>
      <c r="L84" s="5"/>
    </row>
    <row r="85" spans="1:12" ht="15">
      <c r="A85" s="1" t="s">
        <v>86</v>
      </c>
      <c r="B85" s="2">
        <v>1075788</v>
      </c>
      <c r="C85" s="2">
        <v>1064245</v>
      </c>
      <c r="D85" s="3">
        <f t="shared" si="4"/>
        <v>-11543</v>
      </c>
      <c r="E85" s="4">
        <f t="shared" si="6"/>
        <v>-0.010729809218916739</v>
      </c>
      <c r="F85" s="5"/>
      <c r="G85" s="5"/>
      <c r="H85" s="5"/>
      <c r="I85" s="5"/>
      <c r="J85" s="5"/>
      <c r="K85" s="5"/>
      <c r="L85" s="5"/>
    </row>
    <row r="86" spans="1:12" ht="15">
      <c r="A86" s="1" t="s">
        <v>87</v>
      </c>
      <c r="B86" s="2">
        <v>75483</v>
      </c>
      <c r="C86" s="2">
        <v>42709</v>
      </c>
      <c r="D86" s="3">
        <f t="shared" si="4"/>
        <v>-32774</v>
      </c>
      <c r="E86" s="4">
        <f t="shared" si="6"/>
        <v>-0.43419047997562366</v>
      </c>
      <c r="F86" s="5"/>
      <c r="G86" s="5"/>
      <c r="H86" s="5"/>
      <c r="I86" s="5"/>
      <c r="J86" s="5"/>
      <c r="K86" s="5"/>
      <c r="L86" s="5"/>
    </row>
    <row r="87" spans="1:12" ht="15">
      <c r="A87" s="14" t="s">
        <v>88</v>
      </c>
      <c r="B87" s="15">
        <f>SUM(B85:B86)</f>
        <v>1151271</v>
      </c>
      <c r="C87" s="15">
        <f>SUM(C85:C86)</f>
        <v>1106954</v>
      </c>
      <c r="D87" s="17">
        <f t="shared" si="4"/>
        <v>-44317</v>
      </c>
      <c r="E87" s="16">
        <f t="shared" si="6"/>
        <v>-0.038493977525708545</v>
      </c>
      <c r="F87" s="5"/>
      <c r="G87" s="5"/>
      <c r="H87" s="5"/>
      <c r="I87" s="5"/>
      <c r="J87" s="5"/>
      <c r="K87" s="5"/>
      <c r="L87" s="5"/>
    </row>
    <row r="88" spans="1:12" ht="15">
      <c r="A88" s="1" t="s">
        <v>89</v>
      </c>
      <c r="B88" s="2">
        <v>5136424</v>
      </c>
      <c r="C88" s="2">
        <v>7964971</v>
      </c>
      <c r="D88" s="3">
        <f t="shared" si="4"/>
        <v>2828547</v>
      </c>
      <c r="E88" s="27">
        <v>0.5426</v>
      </c>
      <c r="F88" s="5"/>
      <c r="G88" s="5"/>
      <c r="H88" s="5"/>
      <c r="I88" s="5"/>
      <c r="J88" s="5"/>
      <c r="K88" s="5"/>
      <c r="L88" s="5"/>
    </row>
    <row r="89" spans="1:12" ht="15">
      <c r="A89" s="1" t="s">
        <v>90</v>
      </c>
      <c r="B89" s="2">
        <v>2969380</v>
      </c>
      <c r="C89" s="2">
        <v>3080190</v>
      </c>
      <c r="D89" s="3">
        <f t="shared" si="4"/>
        <v>110810</v>
      </c>
      <c r="E89" s="27">
        <f aca="true" t="shared" si="7" ref="E89:E91">(C89-B89)/B89</f>
        <v>0.03731755450632792</v>
      </c>
      <c r="F89" s="5"/>
      <c r="G89" s="5"/>
      <c r="H89" s="5"/>
      <c r="I89" s="5"/>
      <c r="J89" s="5"/>
      <c r="K89" s="5"/>
      <c r="L89" s="5"/>
    </row>
    <row r="90" spans="1:12" ht="15">
      <c r="A90" s="1" t="s">
        <v>91</v>
      </c>
      <c r="B90" s="2">
        <v>0</v>
      </c>
      <c r="C90" s="2">
        <v>838086</v>
      </c>
      <c r="D90" s="3">
        <f t="shared" si="4"/>
        <v>838086</v>
      </c>
      <c r="E90" s="27">
        <v>1</v>
      </c>
      <c r="F90" s="5"/>
      <c r="G90" s="5"/>
      <c r="H90" s="5"/>
      <c r="I90" s="5"/>
      <c r="J90" s="5"/>
      <c r="K90" s="5"/>
      <c r="L90" s="5"/>
    </row>
    <row r="91" spans="1:12" ht="15">
      <c r="A91" s="1" t="s">
        <v>92</v>
      </c>
      <c r="B91" s="2">
        <v>1520000</v>
      </c>
      <c r="C91" s="2">
        <v>528568</v>
      </c>
      <c r="E91" s="27">
        <f t="shared" si="7"/>
        <v>-0.6522578947368421</v>
      </c>
      <c r="F91" s="5"/>
      <c r="G91" s="5"/>
      <c r="H91" s="5"/>
      <c r="I91" s="5"/>
      <c r="J91" s="5"/>
      <c r="K91" s="5"/>
      <c r="L91" s="5"/>
    </row>
    <row r="92" spans="1:12" ht="22.5">
      <c r="A92" s="14" t="s">
        <v>93</v>
      </c>
      <c r="B92" s="15">
        <f>SUM(B88:B91)</f>
        <v>9625804</v>
      </c>
      <c r="C92" s="15">
        <f>SUM(C88:C91)</f>
        <v>12411815</v>
      </c>
      <c r="D92" s="17">
        <f>C92-B92</f>
        <v>2786011</v>
      </c>
      <c r="E92" s="16" t="s">
        <v>97</v>
      </c>
      <c r="F92" s="5"/>
      <c r="G92" s="5"/>
      <c r="H92" s="5"/>
      <c r="I92" s="5"/>
      <c r="J92" s="5"/>
      <c r="K92" s="5"/>
      <c r="L92" s="5"/>
    </row>
    <row r="93" spans="1:12" ht="15">
      <c r="A93" s="19" t="s">
        <v>94</v>
      </c>
      <c r="B93" s="20">
        <f>B47</f>
        <v>20257495</v>
      </c>
      <c r="C93" s="20">
        <f>C47</f>
        <v>19890217</v>
      </c>
      <c r="D93" s="20">
        <f>D47</f>
        <v>-367278</v>
      </c>
      <c r="E93" s="21"/>
      <c r="F93" s="5"/>
      <c r="G93" s="5"/>
      <c r="H93" s="5"/>
      <c r="I93" s="5"/>
      <c r="J93" s="5"/>
      <c r="K93" s="5"/>
      <c r="L93" s="5"/>
    </row>
    <row r="94" spans="1:12" ht="15">
      <c r="A94" s="18" t="s">
        <v>95</v>
      </c>
      <c r="B94" s="15">
        <f>SUM(B93,B92,B87,B84,B77,B65,B62,B51:B57)</f>
        <v>41249927</v>
      </c>
      <c r="C94" s="15">
        <f>SUM(C93,C92,C87,C84,C77,C65,C62,C51:C57)+1</f>
        <v>43966554</v>
      </c>
      <c r="D94" s="15">
        <f>SUM(D93,D92,D87,D84,D77,D65,D62,D51:D57)+1</f>
        <v>2716627</v>
      </c>
      <c r="E94" s="16">
        <v>0.0652</v>
      </c>
      <c r="F94" s="5"/>
      <c r="G94" s="5"/>
      <c r="H94" s="5"/>
      <c r="I94" s="5"/>
      <c r="J94" s="5"/>
      <c r="K94" s="5"/>
      <c r="L94" s="5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24" sqref="E2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Jones</dc:creator>
  <cp:keywords/>
  <dc:description/>
  <cp:lastModifiedBy>Victoria Reyes</cp:lastModifiedBy>
  <dcterms:created xsi:type="dcterms:W3CDTF">2016-10-28T20:24:02Z</dcterms:created>
  <dcterms:modified xsi:type="dcterms:W3CDTF">2016-10-31T14:53:22Z</dcterms:modified>
  <cp:category/>
  <cp:version/>
  <cp:contentType/>
  <cp:contentStatus/>
</cp:coreProperties>
</file>